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chopr\Desktop\"/>
    </mc:Choice>
  </mc:AlternateContent>
  <xr:revisionPtr revIDLastSave="0" documentId="8_{2FE52C80-A2C6-4560-B0F0-1D9B520AF5AA}" xr6:coauthVersionLast="47" xr6:coauthVersionMax="47" xr10:uidLastSave="{00000000-0000-0000-0000-000000000000}"/>
  <bookViews>
    <workbookView xWindow="-120" yWindow="-120" windowWidth="29040" windowHeight="15840" xr2:uid="{793F1F9F-9982-43A4-9F7A-85C42ED7547A}"/>
  </bookViews>
  <sheets>
    <sheet name="Лист1" sheetId="1" r:id="rId1"/>
  </sheets>
  <definedNames>
    <definedName name="_xlnm.Print_Area" localSheetId="0">Лист1!$A$1:$L$76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0" i="1" l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E30" i="1"/>
  <c r="H30" i="1" s="1"/>
  <c r="F29" i="1"/>
  <c r="E29" i="1"/>
  <c r="H29" i="1" s="1"/>
  <c r="E28" i="1"/>
  <c r="H28" i="1" s="1"/>
  <c r="I27" i="1"/>
  <c r="J27" i="1" s="1"/>
  <c r="H27" i="1"/>
  <c r="F27" i="1"/>
  <c r="E27" i="1"/>
  <c r="E26" i="1"/>
  <c r="H26" i="1" s="1"/>
  <c r="I24" i="1"/>
  <c r="E24" i="1"/>
  <c r="H24" i="1" s="1"/>
  <c r="J24" i="1" s="1"/>
  <c r="H23" i="1"/>
  <c r="E23" i="1"/>
  <c r="I29" i="1" s="1"/>
  <c r="J29" i="1" s="1"/>
  <c r="E22" i="1"/>
  <c r="I28" i="1" s="1"/>
  <c r="J28" i="1" s="1"/>
  <c r="I21" i="1"/>
  <c r="H21" i="1"/>
  <c r="J21" i="1" s="1"/>
  <c r="F21" i="1"/>
  <c r="E21" i="1"/>
  <c r="E20" i="1"/>
  <c r="I26" i="1" s="1"/>
  <c r="I18" i="1"/>
  <c r="E18" i="1"/>
  <c r="H18" i="1" s="1"/>
  <c r="J18" i="1" s="1"/>
  <c r="H17" i="1"/>
  <c r="E17" i="1"/>
  <c r="I17" i="1" s="1"/>
  <c r="E16" i="1"/>
  <c r="I16" i="1" s="1"/>
  <c r="J15" i="1"/>
  <c r="I15" i="1"/>
  <c r="H15" i="1"/>
  <c r="E15" i="1"/>
  <c r="F15" i="1" s="1"/>
  <c r="F14" i="1"/>
  <c r="E14" i="1"/>
  <c r="I14" i="1" s="1"/>
  <c r="E12" i="1"/>
  <c r="I12" i="1" s="1"/>
  <c r="I11" i="1"/>
  <c r="J11" i="1" s="1"/>
  <c r="H11" i="1"/>
  <c r="F11" i="1"/>
  <c r="E11" i="1"/>
  <c r="E10" i="1"/>
  <c r="F10" i="1" s="1"/>
  <c r="J17" i="1" l="1"/>
  <c r="J26" i="1"/>
  <c r="F17" i="1"/>
  <c r="F23" i="1"/>
  <c r="I30" i="1"/>
  <c r="J30" i="1" s="1"/>
  <c r="H14" i="1"/>
  <c r="J14" i="1" s="1"/>
  <c r="F20" i="1"/>
  <c r="I23" i="1"/>
  <c r="J23" i="1" s="1"/>
  <c r="F26" i="1"/>
  <c r="F16" i="1"/>
  <c r="H20" i="1"/>
  <c r="I10" i="1"/>
  <c r="J10" i="1" s="1"/>
  <c r="H16" i="1"/>
  <c r="J16" i="1" s="1"/>
  <c r="I20" i="1"/>
  <c r="H22" i="1"/>
  <c r="F28" i="1"/>
  <c r="H10" i="1"/>
  <c r="F12" i="1"/>
  <c r="H12" i="1"/>
  <c r="J12" i="1" s="1"/>
  <c r="F18" i="1"/>
  <c r="I22" i="1"/>
  <c r="F24" i="1"/>
  <c r="F30" i="1"/>
  <c r="J20" i="1" l="1"/>
  <c r="J22" i="1"/>
</calcChain>
</file>

<file path=xl/sharedStrings.xml><?xml version="1.0" encoding="utf-8"?>
<sst xmlns="http://schemas.openxmlformats.org/spreadsheetml/2006/main" count="108" uniqueCount="90">
  <si>
    <t xml:space="preserve">Почтовый адрес: РБ, 223839 Минская область, Любанский район, п/о Смольгово. </t>
  </si>
  <si>
    <t>Отдел продаж: телефон/факс: +375 1794 65593; телефон: +375 1794 65539, 65536 
Наш сайт - www.lzsb.by; E-mail:opr@lzsb.by</t>
  </si>
  <si>
    <t>Цены действительны с 01.07.2025 года.</t>
  </si>
  <si>
    <t xml:space="preserve">Для физических лиц </t>
  </si>
  <si>
    <t>Блоки стеновые из ячеистого бетона II категории СТБ 1117-98</t>
  </si>
  <si>
    <t>Размер, мм</t>
  </si>
  <si>
    <t>Наличие</t>
  </si>
  <si>
    <t>Технические характеристики</t>
  </si>
  <si>
    <t>Объём 1 шт., м³</t>
  </si>
  <si>
    <t>Коли-чество в 1 м³, шт</t>
  </si>
  <si>
    <t>К-во на 1 поддоне, м³</t>
  </si>
  <si>
    <t>Количество на 1-м поддоне, шт.</t>
  </si>
  <si>
    <t>Масса 1 шт., кг</t>
  </si>
  <si>
    <t>Масса с поддоном, т.</t>
  </si>
  <si>
    <t>Цена за 1 м3, бел. руб.</t>
  </si>
  <si>
    <t>600х395х105</t>
  </si>
  <si>
    <t>Всегда в наличии</t>
  </si>
  <si>
    <t>В 2,0</t>
  </si>
  <si>
    <t>600х395х120</t>
  </si>
  <si>
    <t>D 500</t>
  </si>
  <si>
    <t>600х395х150</t>
  </si>
  <si>
    <t xml:space="preserve"> F 25/35</t>
  </si>
  <si>
    <t>Блоки стеновые из ячеистого бетона II категории СТБ 1117-98 М400</t>
  </si>
  <si>
    <t>600х295х210</t>
  </si>
  <si>
    <t>Под заказ</t>
  </si>
  <si>
    <t>В 1,5</t>
  </si>
  <si>
    <t>600х395х210</t>
  </si>
  <si>
    <t>600х210х250</t>
  </si>
  <si>
    <t>D400</t>
  </si>
  <si>
    <t>600х210х500</t>
  </si>
  <si>
    <t>F 25/35</t>
  </si>
  <si>
    <t>600х295х350</t>
  </si>
  <si>
    <t>Блоки стеновые из ячеистого бетона II категории СТБ 1117-98 М500</t>
  </si>
  <si>
    <t>В 2,0; 2,5</t>
  </si>
  <si>
    <t>D500</t>
  </si>
  <si>
    <t>Блоки стеновые из ячеистого бетона II категории СТБ 1117-98 М600</t>
  </si>
  <si>
    <t>В 2,5
D600
F 25/35</t>
  </si>
  <si>
    <t>При поставке блоков стеновых II категории отгрузка производится на деревянных поддонах размером 0,6х1,2 м. или 0,6х1,5 м. Стоимость поддонов (с НДС) соответственно - 8,40 и 9,60 бел. руб. В течение 70-и дней со дня отгрузки мы берем на себя обязательства купить их обратно по цене без НДС.</t>
  </si>
  <si>
    <t>Плиты пенополистирольные ППТ</t>
  </si>
  <si>
    <t>Марка по плотности</t>
  </si>
  <si>
    <t>Технологические размеры, мм</t>
  </si>
  <si>
    <t>ППТ-15-А-Р</t>
  </si>
  <si>
    <t>0,039 Вт/(м۰К)</t>
  </si>
  <si>
    <t xml:space="preserve">500х1000 мм
1000х1000 мм
2000х1000 мм
толщина от 30 до 600 мм
</t>
  </si>
  <si>
    <t>ППТ-20-А-Р</t>
  </si>
  <si>
    <t>0,038 Вт/(м۰К)</t>
  </si>
  <si>
    <t>ППТ-20Н-А-Р</t>
  </si>
  <si>
    <t>ППТ-25-А-Р</t>
  </si>
  <si>
    <t>0,037 Вт/(м۰К)</t>
  </si>
  <si>
    <t>ППТ-25Н-А-Р</t>
  </si>
  <si>
    <t>ППТ-35-А-Р</t>
  </si>
  <si>
    <t>0,036 Вт/(м۰К)</t>
  </si>
  <si>
    <t>ППТ-35Н-А-Р</t>
  </si>
  <si>
    <t>Изделия из тяжелого бетона</t>
  </si>
  <si>
    <t>Марка изделия</t>
  </si>
  <si>
    <t>Объём, м3/ед.</t>
  </si>
  <si>
    <t>Вес, т./ед.</t>
  </si>
  <si>
    <t>Цена за шт., бел. руб.</t>
  </si>
  <si>
    <t>Блок фундаментный ФБС 12.3.6. М200</t>
  </si>
  <si>
    <t>Блок фундаментный ФБС 12.4.6. М200</t>
  </si>
  <si>
    <t>Блок фундаментный ФБС 12.5.6. М200</t>
  </si>
  <si>
    <t>Блок фундаментный ФБС 12.6.6. М200</t>
  </si>
  <si>
    <t>Блок фундаментный ФБС 24.3.6. М200</t>
  </si>
  <si>
    <t>Блок фундаментный ФБС 24.4.6. М200</t>
  </si>
  <si>
    <t>Блок фундаментный ФБС 24.5.6. М200</t>
  </si>
  <si>
    <t>Блок фундаментный ФБС 24.6.6. М200</t>
  </si>
  <si>
    <t>Кольцо стеновое КС-10-9-М</t>
  </si>
  <si>
    <t>Кольцо стеновое КС-15-9-М</t>
  </si>
  <si>
    <t>Плита перекрытия ПП-10-1-М</t>
  </si>
  <si>
    <t>Плита перекрытия ПП-15-1-М</t>
  </si>
  <si>
    <t>Плита днища ПДн 10-М</t>
  </si>
  <si>
    <t>Плита днища ПДн 15-М</t>
  </si>
  <si>
    <t>Товарный бетон</t>
  </si>
  <si>
    <t>Марка бетона</t>
  </si>
  <si>
    <t>С8/10 (М150) П 1W2F 50   щеб.16-22 мм.</t>
  </si>
  <si>
    <t>С8/10 (М150) П1 W2 F50 щеб.5-20 мм.</t>
  </si>
  <si>
    <t>С12/15 (М200) П1 W2 F50 щеб.16-22 мм.</t>
  </si>
  <si>
    <t>С12/15 (М 200) П1 W2 F50 щеб.5-20 мм.</t>
  </si>
  <si>
    <t>С16/20 (М250) П3 W2 F50 щеб.16-22 мм.</t>
  </si>
  <si>
    <t>С16/20 (М 250) П3 W2 F50 щеб.5-20 мм.</t>
  </si>
  <si>
    <t>С18/22,5 (М300) П3 W4 F100 щеб.16-22 мм.</t>
  </si>
  <si>
    <t>С18/22,5 (М 300) П3 W4 F100 щеб.5-20 мм.</t>
  </si>
  <si>
    <t>С25/30 (М400) П4 W6 F100 щеб.5-20 мм.</t>
  </si>
  <si>
    <t>С25/30 (М 400) П4 W6 F150 щеб. 5-20 мм.</t>
  </si>
  <si>
    <t>С25/30 (М 400) П5 W6 F150 щеб. 5-20 мм.</t>
  </si>
  <si>
    <t>С25/30 (М 400) П4 W6 F200 щеб. 5-20 мм.</t>
  </si>
  <si>
    <t>С25/30 (М 400) П5 W6 F200 щеб. 5-20 мм.</t>
  </si>
  <si>
    <t>С30/37 (М500) П4 W8 F150 щеб. 5-20 мм.</t>
  </si>
  <si>
    <r>
      <t xml:space="preserve">Блоки стеновые из ячеистого бетона II категории СТБ 1117-98 для кладки </t>
    </r>
    <r>
      <rPr>
        <b/>
        <i/>
        <u/>
        <sz val="10"/>
        <color rgb="FFFF0000"/>
        <rFont val="Times New Roman"/>
        <family val="1"/>
        <charset val="204"/>
      </rPr>
      <t>перегородок</t>
    </r>
  </si>
  <si>
    <t>ОАО "Любанский завод стеновых блоков"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</si>
</sst>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u/>
      <sz val="10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/>
    <xf numFmtId="0" fontId="5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 vertical="center" wrapText="1"/>
    </xf>
    <xf numFmtId="1" fontId="11" fillId="0" borderId="14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65" fontId="11" fillId="0" borderId="15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164" fontId="11" fillId="0" borderId="17" xfId="0" applyNumberFormat="1" applyFont="1" applyBorder="1" applyAlignment="1">
      <alignment horizontal="center" vertical="center" wrapText="1"/>
    </xf>
    <xf numFmtId="1" fontId="11" fillId="0" borderId="18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164" fontId="11" fillId="0" borderId="20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64" fontId="11" fillId="0" borderId="21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165" fontId="11" fillId="0" borderId="21" xfId="0" applyNumberFormat="1" applyFont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1" fontId="11" fillId="0" borderId="19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3" fillId="0" borderId="9" xfId="0" applyFont="1" applyBorder="1"/>
    <xf numFmtId="0" fontId="13" fillId="0" borderId="11" xfId="0" applyFont="1" applyBorder="1"/>
    <xf numFmtId="0" fontId="13" fillId="0" borderId="12" xfId="0" applyFont="1" applyBorder="1"/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3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12" fillId="0" borderId="42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2" fontId="2" fillId="0" borderId="43" xfId="0" applyNumberFormat="1" applyFont="1" applyBorder="1" applyAlignment="1">
      <alignment horizontal="center" vertical="center"/>
    </xf>
    <xf numFmtId="2" fontId="2" fillId="0" borderId="44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2" fontId="2" fillId="0" borderId="45" xfId="0" applyNumberFormat="1" applyFont="1" applyBorder="1" applyAlignment="1">
      <alignment horizontal="center" vertical="center"/>
    </xf>
    <xf numFmtId="2" fontId="2" fillId="0" borderId="46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2" fontId="2" fillId="0" borderId="47" xfId="0" applyNumberFormat="1" applyFont="1" applyBorder="1" applyAlignment="1">
      <alignment horizontal="center" vertical="center"/>
    </xf>
    <xf numFmtId="2" fontId="2" fillId="0" borderId="48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2" fontId="4" fillId="0" borderId="43" xfId="0" applyNumberFormat="1" applyFont="1" applyBorder="1" applyAlignment="1">
      <alignment horizontal="center" vertical="center"/>
    </xf>
    <xf numFmtId="2" fontId="4" fillId="0" borderId="44" xfId="0" applyNumberFormat="1" applyFont="1" applyBorder="1" applyAlignment="1">
      <alignment horizontal="center" vertical="center"/>
    </xf>
    <xf numFmtId="0" fontId="15" fillId="2" borderId="0" xfId="0" applyFont="1" applyFill="1"/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center" vertical="center" wrapText="1"/>
    </xf>
    <xf numFmtId="164" fontId="3" fillId="0" borderId="54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55" xfId="0" applyNumberFormat="1" applyFont="1" applyBorder="1" applyAlignment="1">
      <alignment horizontal="center" vertical="center" wrapText="1"/>
    </xf>
    <xf numFmtId="2" fontId="4" fillId="0" borderId="54" xfId="0" applyNumberFormat="1" applyFont="1" applyBorder="1" applyAlignment="1">
      <alignment horizontal="center" vertical="center"/>
    </xf>
    <xf numFmtId="2" fontId="4" fillId="0" borderId="55" xfId="0" applyNumberFormat="1" applyFont="1" applyBorder="1" applyAlignment="1">
      <alignment horizontal="center" vertical="center"/>
    </xf>
    <xf numFmtId="164" fontId="3" fillId="0" borderId="49" xfId="0" applyNumberFormat="1" applyFont="1" applyBorder="1" applyAlignment="1">
      <alignment horizontal="center" vertical="center" wrapText="1"/>
    </xf>
    <xf numFmtId="164" fontId="3" fillId="0" borderId="51" xfId="0" applyNumberFormat="1" applyFont="1" applyBorder="1" applyAlignment="1">
      <alignment horizontal="center" vertical="center" wrapText="1"/>
    </xf>
    <xf numFmtId="164" fontId="3" fillId="0" borderId="53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64" fontId="3" fillId="0" borderId="32" xfId="0" applyNumberFormat="1" applyFont="1" applyBorder="1" applyAlignment="1">
      <alignment horizontal="center" vertical="center" wrapText="1"/>
    </xf>
    <xf numFmtId="164" fontId="3" fillId="0" borderId="36" xfId="0" applyNumberFormat="1" applyFont="1" applyBorder="1" applyAlignment="1">
      <alignment horizontal="center" vertical="center" wrapText="1"/>
    </xf>
    <xf numFmtId="164" fontId="3" fillId="0" borderId="34" xfId="0" applyNumberFormat="1" applyFont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2" fontId="4" fillId="0" borderId="56" xfId="0" applyNumberFormat="1" applyFont="1" applyBorder="1" applyAlignment="1">
      <alignment horizontal="center" vertical="center"/>
    </xf>
    <xf numFmtId="2" fontId="4" fillId="0" borderId="57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64" fontId="3" fillId="0" borderId="52" xfId="0" applyNumberFormat="1" applyFont="1" applyBorder="1" applyAlignment="1">
      <alignment horizontal="center" vertical="center" wrapText="1"/>
    </xf>
    <xf numFmtId="0" fontId="3" fillId="0" borderId="49" xfId="0" quotePrefix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2" fontId="4" fillId="0" borderId="43" xfId="0" applyNumberFormat="1" applyFont="1" applyBorder="1" applyAlignment="1">
      <alignment horizontal="center" vertical="center" wrapText="1"/>
    </xf>
    <xf numFmtId="2" fontId="4" fillId="0" borderId="44" xfId="0" applyNumberFormat="1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2" fontId="4" fillId="0" borderId="54" xfId="0" applyNumberFormat="1" applyFont="1" applyBorder="1" applyAlignment="1">
      <alignment horizontal="center" vertical="center" wrapText="1"/>
    </xf>
    <xf numFmtId="2" fontId="4" fillId="0" borderId="55" xfId="0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2" fontId="4" fillId="0" borderId="49" xfId="0" applyNumberFormat="1" applyFont="1" applyBorder="1" applyAlignment="1">
      <alignment horizontal="center" vertical="center"/>
    </xf>
    <xf numFmtId="2" fontId="4" fillId="0" borderId="53" xfId="0" applyNumberFormat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674370</xdr:colOff>
      <xdr:row>3</xdr:row>
      <xdr:rowOff>0</xdr:rowOff>
    </xdr:to>
    <xdr:pic>
      <xdr:nvPicPr>
        <xdr:cNvPr id="7" name="Рисунок 6" descr="znak_c_64x64.tif">
          <a:extLst>
            <a:ext uri="{FF2B5EF4-FFF2-40B4-BE49-F238E27FC236}">
              <a16:creationId xmlns:a16="http://schemas.microsoft.com/office/drawing/2014/main" id="{AF554C7E-3469-4B65-A4DA-9E63BAB18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0"/>
          <a:ext cx="58864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30601-9882-48B0-855C-BD124E3E4EFA}">
  <sheetPr>
    <pageSetUpPr fitToPage="1"/>
  </sheetPr>
  <dimension ref="A1:N76"/>
  <sheetViews>
    <sheetView tabSelected="1" workbookViewId="0">
      <selection sqref="A1:L76"/>
    </sheetView>
  </sheetViews>
  <sheetFormatPr defaultRowHeight="15" x14ac:dyDescent="0.25"/>
  <cols>
    <col min="1" max="1" width="10.85546875" style="1" customWidth="1"/>
    <col min="2" max="2" width="3.85546875" style="1" customWidth="1"/>
    <col min="3" max="3" width="10.7109375" style="1" customWidth="1"/>
    <col min="4" max="4" width="6.85546875" style="1" customWidth="1"/>
    <col min="5" max="5" width="7.42578125" style="1" customWidth="1"/>
    <col min="6" max="6" width="7.5703125" style="1" customWidth="1"/>
    <col min="7" max="7" width="9.140625" style="1"/>
    <col min="8" max="8" width="8.28515625" style="1" customWidth="1"/>
    <col min="9" max="9" width="7.5703125" style="1" customWidth="1"/>
    <col min="10" max="13" width="9.140625" style="1"/>
    <col min="14" max="14" width="0" style="1" hidden="1" customWidth="1"/>
  </cols>
  <sheetData>
    <row r="1" spans="1:14" x14ac:dyDescent="0.25">
      <c r="C1" s="2" t="s">
        <v>89</v>
      </c>
      <c r="D1" s="2"/>
      <c r="E1" s="2"/>
      <c r="F1" s="2"/>
      <c r="G1" s="2"/>
      <c r="H1" s="2"/>
      <c r="I1" s="2"/>
      <c r="J1" s="2"/>
      <c r="K1" s="2"/>
      <c r="L1" s="2"/>
    </row>
    <row r="2" spans="1:14" x14ac:dyDescent="0.25">
      <c r="C2" s="3" t="s">
        <v>0</v>
      </c>
      <c r="D2" s="3"/>
      <c r="E2" s="3"/>
      <c r="F2" s="3"/>
      <c r="G2" s="3"/>
      <c r="H2" s="3"/>
      <c r="I2" s="3"/>
      <c r="J2" s="3"/>
      <c r="K2" s="3"/>
      <c r="L2" s="3"/>
    </row>
    <row r="3" spans="1:14" ht="22.5" customHeight="1" thickBot="1" x14ac:dyDescent="0.3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</row>
    <row r="4" spans="1:14" ht="15.75" thickBot="1" x14ac:dyDescent="0.3">
      <c r="A4" s="4" t="s">
        <v>2</v>
      </c>
      <c r="B4" s="4"/>
      <c r="C4" s="4"/>
      <c r="D4" s="4"/>
      <c r="E4" s="5"/>
      <c r="F4" s="5"/>
      <c r="G4" s="5"/>
      <c r="H4" s="5"/>
      <c r="I4" s="5"/>
      <c r="J4" s="5"/>
      <c r="K4" s="6" t="s">
        <v>3</v>
      </c>
      <c r="L4" s="7"/>
      <c r="M4" s="8"/>
      <c r="N4" s="8"/>
    </row>
    <row r="5" spans="1:14" ht="15.75" thickBot="1" x14ac:dyDescent="0.3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4" x14ac:dyDescent="0.25">
      <c r="A6" s="10" t="s">
        <v>5</v>
      </c>
      <c r="B6" s="11" t="s">
        <v>6</v>
      </c>
      <c r="C6" s="12" t="s">
        <v>7</v>
      </c>
      <c r="D6" s="13"/>
      <c r="E6" s="10" t="s">
        <v>8</v>
      </c>
      <c r="F6" s="14" t="s">
        <v>9</v>
      </c>
      <c r="G6" s="10" t="s">
        <v>10</v>
      </c>
      <c r="H6" s="15" t="s">
        <v>11</v>
      </c>
      <c r="I6" s="10" t="s">
        <v>12</v>
      </c>
      <c r="J6" s="10" t="s">
        <v>13</v>
      </c>
      <c r="K6" s="16" t="s">
        <v>14</v>
      </c>
      <c r="L6" s="17"/>
    </row>
    <row r="7" spans="1:14" x14ac:dyDescent="0.25">
      <c r="A7" s="18"/>
      <c r="B7" s="19"/>
      <c r="C7" s="20"/>
      <c r="D7" s="21"/>
      <c r="E7" s="18"/>
      <c r="F7" s="22"/>
      <c r="G7" s="18"/>
      <c r="H7" s="23"/>
      <c r="I7" s="18"/>
      <c r="J7" s="18"/>
      <c r="K7" s="24"/>
      <c r="L7" s="25"/>
    </row>
    <row r="8" spans="1:14" ht="15.75" thickBot="1" x14ac:dyDescent="0.3">
      <c r="A8" s="18"/>
      <c r="B8" s="26"/>
      <c r="C8" s="27"/>
      <c r="D8" s="28"/>
      <c r="E8" s="18"/>
      <c r="F8" s="22"/>
      <c r="G8" s="18"/>
      <c r="H8" s="23"/>
      <c r="I8" s="18"/>
      <c r="J8" s="18"/>
      <c r="K8" s="29"/>
      <c r="L8" s="30"/>
    </row>
    <row r="9" spans="1:14" ht="15.75" thickBot="1" x14ac:dyDescent="0.3">
      <c r="A9" s="31" t="s">
        <v>88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3"/>
    </row>
    <row r="10" spans="1:14" ht="15.75" thickBot="1" x14ac:dyDescent="0.3">
      <c r="A10" s="34" t="s">
        <v>15</v>
      </c>
      <c r="B10" s="35" t="s">
        <v>16</v>
      </c>
      <c r="C10" s="36" t="s">
        <v>17</v>
      </c>
      <c r="D10" s="37"/>
      <c r="E10" s="38">
        <f>0.105*0.395*0.6</f>
        <v>2.4884999999999997E-2</v>
      </c>
      <c r="F10" s="39">
        <f>1/E10</f>
        <v>40.184850311432591</v>
      </c>
      <c r="G10" s="40">
        <v>0.75</v>
      </c>
      <c r="H10" s="39">
        <f>G10/E10</f>
        <v>30.138637733574445</v>
      </c>
      <c r="I10" s="41">
        <f>E10*500+(E10*500)*0.35</f>
        <v>16.797374999999999</v>
      </c>
      <c r="J10" s="42">
        <f>(I10*H10+50)/1000</f>
        <v>0.55625000000000002</v>
      </c>
      <c r="K10" s="43">
        <v>161.94</v>
      </c>
      <c r="L10" s="44"/>
    </row>
    <row r="11" spans="1:14" ht="15.75" thickBot="1" x14ac:dyDescent="0.3">
      <c r="A11" s="45" t="s">
        <v>18</v>
      </c>
      <c r="B11" s="46"/>
      <c r="C11" s="47" t="s">
        <v>19</v>
      </c>
      <c r="D11" s="48"/>
      <c r="E11" s="49">
        <f>0.12*0.395*0.6</f>
        <v>2.8439999999999997E-2</v>
      </c>
      <c r="F11" s="50">
        <f t="shared" ref="F11:F12" si="0">1/E11</f>
        <v>35.16174402250352</v>
      </c>
      <c r="G11" s="51">
        <v>0.77</v>
      </c>
      <c r="H11" s="50">
        <f t="shared" ref="H11:H12" si="1">G11/E11</f>
        <v>27.07454289732771</v>
      </c>
      <c r="I11" s="41">
        <f t="shared" ref="I11:I12" si="2">E11*500+(E11*500)*0.35</f>
        <v>19.196999999999999</v>
      </c>
      <c r="J11" s="42">
        <f t="shared" ref="J11:J12" si="3">(I11*H11+50)/1000</f>
        <v>0.56974999999999998</v>
      </c>
      <c r="K11" s="52"/>
      <c r="L11" s="53"/>
    </row>
    <row r="12" spans="1:14" ht="15.75" thickBot="1" x14ac:dyDescent="0.3">
      <c r="A12" s="54" t="s">
        <v>20</v>
      </c>
      <c r="B12" s="55"/>
      <c r="C12" s="56" t="s">
        <v>21</v>
      </c>
      <c r="D12" s="57"/>
      <c r="E12" s="58">
        <f>0.15*0.395*0.6</f>
        <v>3.5549999999999998E-2</v>
      </c>
      <c r="F12" s="59">
        <f t="shared" si="0"/>
        <v>28.129395218002813</v>
      </c>
      <c r="G12" s="60">
        <v>0.75</v>
      </c>
      <c r="H12" s="59">
        <f t="shared" si="1"/>
        <v>21.09704641350211</v>
      </c>
      <c r="I12" s="41">
        <f t="shared" si="2"/>
        <v>23.996249999999996</v>
      </c>
      <c r="J12" s="42">
        <f t="shared" si="3"/>
        <v>0.55625000000000002</v>
      </c>
      <c r="K12" s="61"/>
      <c r="L12" s="62"/>
    </row>
    <row r="13" spans="1:14" ht="15.75" thickBot="1" x14ac:dyDescent="0.3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5"/>
    </row>
    <row r="14" spans="1:14" ht="15.75" thickBot="1" x14ac:dyDescent="0.3">
      <c r="A14" s="34" t="s">
        <v>23</v>
      </c>
      <c r="B14" s="35" t="s">
        <v>24</v>
      </c>
      <c r="C14" s="36" t="s">
        <v>25</v>
      </c>
      <c r="D14" s="37"/>
      <c r="E14" s="66">
        <f>0.21*0.295*0.6</f>
        <v>3.7169999999999995E-2</v>
      </c>
      <c r="F14" s="39">
        <f>1/E14</f>
        <v>26.903416733925212</v>
      </c>
      <c r="G14" s="67">
        <v>0.74</v>
      </c>
      <c r="H14" s="39">
        <f>G14/E14</f>
        <v>19.908528383104656</v>
      </c>
      <c r="I14" s="68">
        <f>E14*400+(E14*400)*0.35</f>
        <v>20.071799999999996</v>
      </c>
      <c r="J14" s="42">
        <f>(H14*I14+50)/1000</f>
        <v>0.44959999999999994</v>
      </c>
      <c r="K14" s="43">
        <v>146.04</v>
      </c>
      <c r="L14" s="44"/>
    </row>
    <row r="15" spans="1:14" ht="15.75" thickBot="1" x14ac:dyDescent="0.3">
      <c r="A15" s="45" t="s">
        <v>26</v>
      </c>
      <c r="B15" s="46"/>
      <c r="C15" s="47"/>
      <c r="D15" s="48"/>
      <c r="E15" s="49">
        <f>0.21*0.395*0.6</f>
        <v>4.9769999999999995E-2</v>
      </c>
      <c r="F15" s="69">
        <f t="shared" ref="F15:F18" si="4">1/E15</f>
        <v>20.092425155716295</v>
      </c>
      <c r="G15" s="51">
        <v>0.75</v>
      </c>
      <c r="H15" s="69">
        <f t="shared" ref="H15:H18" si="5">G15/E15</f>
        <v>15.069318866787222</v>
      </c>
      <c r="I15" s="68">
        <f t="shared" ref="I15:I18" si="6">E15*400+(E15*400)*0.35</f>
        <v>26.875799999999998</v>
      </c>
      <c r="J15" s="42">
        <f t="shared" ref="J15:J18" si="7">(H15*I15+50)/1000</f>
        <v>0.45500000000000002</v>
      </c>
      <c r="K15" s="52"/>
      <c r="L15" s="53"/>
    </row>
    <row r="16" spans="1:14" ht="15.75" thickBot="1" x14ac:dyDescent="0.3">
      <c r="A16" s="45" t="s">
        <v>27</v>
      </c>
      <c r="B16" s="46"/>
      <c r="C16" s="70" t="s">
        <v>28</v>
      </c>
      <c r="D16" s="71"/>
      <c r="E16" s="49">
        <f>0.25*0.21*0.6</f>
        <v>3.15E-2</v>
      </c>
      <c r="F16" s="69">
        <f t="shared" si="4"/>
        <v>31.746031746031747</v>
      </c>
      <c r="G16" s="51">
        <v>0.95</v>
      </c>
      <c r="H16" s="69">
        <f t="shared" si="5"/>
        <v>30.158730158730158</v>
      </c>
      <c r="I16" s="68">
        <f t="shared" si="6"/>
        <v>17.009999999999998</v>
      </c>
      <c r="J16" s="42">
        <f t="shared" si="7"/>
        <v>0.56299999999999983</v>
      </c>
      <c r="K16" s="52"/>
      <c r="L16" s="53"/>
    </row>
    <row r="17" spans="1:12" ht="15.75" thickBot="1" x14ac:dyDescent="0.3">
      <c r="A17" s="45" t="s">
        <v>29</v>
      </c>
      <c r="B17" s="46"/>
      <c r="C17" s="72" t="s">
        <v>30</v>
      </c>
      <c r="D17" s="73"/>
      <c r="E17" s="49">
        <f>0.5*0.21*0.6</f>
        <v>6.3E-2</v>
      </c>
      <c r="F17" s="69">
        <f t="shared" si="4"/>
        <v>15.873015873015873</v>
      </c>
      <c r="G17" s="51">
        <v>0.95</v>
      </c>
      <c r="H17" s="69">
        <f t="shared" si="5"/>
        <v>15.079365079365079</v>
      </c>
      <c r="I17" s="68">
        <f t="shared" si="6"/>
        <v>34.019999999999996</v>
      </c>
      <c r="J17" s="42">
        <f t="shared" si="7"/>
        <v>0.56299999999999983</v>
      </c>
      <c r="K17" s="52"/>
      <c r="L17" s="53"/>
    </row>
    <row r="18" spans="1:12" ht="15.75" thickBot="1" x14ac:dyDescent="0.3">
      <c r="A18" s="54" t="s">
        <v>31</v>
      </c>
      <c r="B18" s="55"/>
      <c r="C18" s="74"/>
      <c r="D18" s="75"/>
      <c r="E18" s="58">
        <f>0.35*0.295*0.6</f>
        <v>6.1949999999999991E-2</v>
      </c>
      <c r="F18" s="76">
        <f t="shared" si="4"/>
        <v>16.142050040355127</v>
      </c>
      <c r="G18" s="60">
        <v>0.74</v>
      </c>
      <c r="H18" s="76">
        <f t="shared" si="5"/>
        <v>11.945117029862795</v>
      </c>
      <c r="I18" s="68">
        <f t="shared" si="6"/>
        <v>33.452999999999996</v>
      </c>
      <c r="J18" s="42">
        <f t="shared" si="7"/>
        <v>0.4496</v>
      </c>
      <c r="K18" s="61"/>
      <c r="L18" s="62"/>
    </row>
    <row r="19" spans="1:12" ht="15.75" thickBot="1" x14ac:dyDescent="0.3">
      <c r="A19" s="63" t="s">
        <v>32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5"/>
    </row>
    <row r="20" spans="1:12" ht="15.75" thickBot="1" x14ac:dyDescent="0.3">
      <c r="A20" s="34" t="s">
        <v>23</v>
      </c>
      <c r="B20" s="35" t="s">
        <v>16</v>
      </c>
      <c r="C20" s="77" t="s">
        <v>33</v>
      </c>
      <c r="D20" s="78"/>
      <c r="E20" s="66">
        <f>0.21*0.295*0.6</f>
        <v>3.7169999999999995E-2</v>
      </c>
      <c r="F20" s="39">
        <f>1/E20</f>
        <v>26.903416733925212</v>
      </c>
      <c r="G20" s="67">
        <v>0.74</v>
      </c>
      <c r="H20" s="39">
        <f>G20/E20</f>
        <v>19.908528383104656</v>
      </c>
      <c r="I20" s="68">
        <f>E20*500+(E20*500)*0.35</f>
        <v>25.089749999999995</v>
      </c>
      <c r="J20" s="42">
        <f>(H20*I20+50)/1000</f>
        <v>0.54949999999999999</v>
      </c>
      <c r="K20" s="43">
        <v>152.34</v>
      </c>
      <c r="L20" s="44"/>
    </row>
    <row r="21" spans="1:12" ht="15.75" thickBot="1" x14ac:dyDescent="0.3">
      <c r="A21" s="45" t="s">
        <v>26</v>
      </c>
      <c r="B21" s="46"/>
      <c r="C21" s="79"/>
      <c r="D21" s="80"/>
      <c r="E21" s="49">
        <f>0.21*0.395*0.6</f>
        <v>4.9769999999999995E-2</v>
      </c>
      <c r="F21" s="69">
        <f t="shared" ref="F21:F24" si="8">1/E21</f>
        <v>20.092425155716295</v>
      </c>
      <c r="G21" s="51">
        <v>0.75</v>
      </c>
      <c r="H21" s="69">
        <f t="shared" ref="H21:H24" si="9">G21/E21</f>
        <v>15.069318866787222</v>
      </c>
      <c r="I21" s="68">
        <f t="shared" ref="I21:I24" si="10">E21*500+(E21*500)*0.35</f>
        <v>33.594749999999998</v>
      </c>
      <c r="J21" s="42">
        <f t="shared" ref="J21:J24" si="11">(H21*I21+50)/1000</f>
        <v>0.55625000000000002</v>
      </c>
      <c r="K21" s="52"/>
      <c r="L21" s="53"/>
    </row>
    <row r="22" spans="1:12" ht="15.75" thickBot="1" x14ac:dyDescent="0.3">
      <c r="A22" s="45" t="s">
        <v>27</v>
      </c>
      <c r="B22" s="46"/>
      <c r="C22" s="70" t="s">
        <v>34</v>
      </c>
      <c r="D22" s="80"/>
      <c r="E22" s="49">
        <f>0.25*0.21*0.6</f>
        <v>3.15E-2</v>
      </c>
      <c r="F22" s="69">
        <v>32</v>
      </c>
      <c r="G22" s="51">
        <v>0.95</v>
      </c>
      <c r="H22" s="69">
        <f t="shared" si="9"/>
        <v>30.158730158730158</v>
      </c>
      <c r="I22" s="68">
        <f t="shared" si="10"/>
        <v>21.262499999999999</v>
      </c>
      <c r="J22" s="42">
        <f t="shared" si="11"/>
        <v>0.69125000000000003</v>
      </c>
      <c r="K22" s="52"/>
      <c r="L22" s="53"/>
    </row>
    <row r="23" spans="1:12" ht="15.75" thickBot="1" x14ac:dyDescent="0.3">
      <c r="A23" s="45" t="s">
        <v>29</v>
      </c>
      <c r="B23" s="46"/>
      <c r="C23" s="70" t="s">
        <v>30</v>
      </c>
      <c r="D23" s="81"/>
      <c r="E23" s="49">
        <f>0.5*0.21*0.6</f>
        <v>6.3E-2</v>
      </c>
      <c r="F23" s="69">
        <f t="shared" si="8"/>
        <v>15.873015873015873</v>
      </c>
      <c r="G23" s="51">
        <v>0.95</v>
      </c>
      <c r="H23" s="69">
        <f t="shared" si="9"/>
        <v>15.079365079365079</v>
      </c>
      <c r="I23" s="68">
        <f t="shared" si="10"/>
        <v>42.524999999999999</v>
      </c>
      <c r="J23" s="42">
        <f t="shared" si="11"/>
        <v>0.69125000000000003</v>
      </c>
      <c r="K23" s="52"/>
      <c r="L23" s="53"/>
    </row>
    <row r="24" spans="1:12" ht="15.75" thickBot="1" x14ac:dyDescent="0.3">
      <c r="A24" s="54" t="s">
        <v>31</v>
      </c>
      <c r="B24" s="55"/>
      <c r="C24" s="82"/>
      <c r="D24" s="83"/>
      <c r="E24" s="58">
        <f>0.35*0.295*0.6</f>
        <v>6.1949999999999991E-2</v>
      </c>
      <c r="F24" s="76">
        <f t="shared" si="8"/>
        <v>16.142050040355127</v>
      </c>
      <c r="G24" s="60">
        <v>0.74</v>
      </c>
      <c r="H24" s="76">
        <f t="shared" si="9"/>
        <v>11.945117029862795</v>
      </c>
      <c r="I24" s="68">
        <f t="shared" si="10"/>
        <v>41.816249999999989</v>
      </c>
      <c r="J24" s="42">
        <f t="shared" si="11"/>
        <v>0.54949999999999999</v>
      </c>
      <c r="K24" s="61"/>
      <c r="L24" s="62"/>
    </row>
    <row r="25" spans="1:12" ht="15.75" thickBot="1" x14ac:dyDescent="0.3">
      <c r="A25" s="63" t="s">
        <v>35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5"/>
    </row>
    <row r="26" spans="1:12" ht="15.75" thickBot="1" x14ac:dyDescent="0.3">
      <c r="A26" s="34" t="s">
        <v>23</v>
      </c>
      <c r="B26" s="35" t="s">
        <v>24</v>
      </c>
      <c r="C26" s="77" t="s">
        <v>36</v>
      </c>
      <c r="D26" s="84"/>
      <c r="E26" s="66">
        <f>0.21*0.295*0.6</f>
        <v>3.7169999999999995E-2</v>
      </c>
      <c r="F26" s="39">
        <f>1/E26</f>
        <v>26.903416733925212</v>
      </c>
      <c r="G26" s="67">
        <v>0.74</v>
      </c>
      <c r="H26" s="39">
        <f>G26/E26</f>
        <v>19.908528383104656</v>
      </c>
      <c r="I26" s="68">
        <f>E20*600+(E20*600)*0.35</f>
        <v>30.107699999999994</v>
      </c>
      <c r="J26" s="42">
        <f>(I26*H26+50)/1000</f>
        <v>0.64939999999999998</v>
      </c>
      <c r="K26" s="43">
        <v>152.34</v>
      </c>
      <c r="L26" s="44"/>
    </row>
    <row r="27" spans="1:12" ht="15.75" thickBot="1" x14ac:dyDescent="0.3">
      <c r="A27" s="45" t="s">
        <v>26</v>
      </c>
      <c r="B27" s="46"/>
      <c r="C27" s="70"/>
      <c r="D27" s="71"/>
      <c r="E27" s="49">
        <f>0.21*0.395*0.6</f>
        <v>4.9769999999999995E-2</v>
      </c>
      <c r="F27" s="69">
        <f t="shared" ref="F27:F30" si="12">1/E27</f>
        <v>20.092425155716295</v>
      </c>
      <c r="G27" s="51">
        <v>0.75</v>
      </c>
      <c r="H27" s="69">
        <f t="shared" ref="H27:H30" si="13">G27/E27</f>
        <v>15.069318866787222</v>
      </c>
      <c r="I27" s="68">
        <f t="shared" ref="I27:I30" si="14">E21*600+(E21*600)*0.35</f>
        <v>40.313699999999997</v>
      </c>
      <c r="J27" s="42">
        <f t="shared" ref="J27:J30" si="15">(I27*H27+50)/1000</f>
        <v>0.65749999999999997</v>
      </c>
      <c r="K27" s="52"/>
      <c r="L27" s="53"/>
    </row>
    <row r="28" spans="1:12" ht="15.75" thickBot="1" x14ac:dyDescent="0.3">
      <c r="A28" s="45" t="s">
        <v>27</v>
      </c>
      <c r="B28" s="46"/>
      <c r="C28" s="70"/>
      <c r="D28" s="71"/>
      <c r="E28" s="49">
        <f>0.25*0.21*0.6</f>
        <v>3.15E-2</v>
      </c>
      <c r="F28" s="69">
        <f t="shared" si="12"/>
        <v>31.746031746031747</v>
      </c>
      <c r="G28" s="51">
        <v>0.95</v>
      </c>
      <c r="H28" s="69">
        <f t="shared" si="13"/>
        <v>30.158730158730158</v>
      </c>
      <c r="I28" s="68">
        <f t="shared" si="14"/>
        <v>25.514999999999997</v>
      </c>
      <c r="J28" s="42">
        <f t="shared" si="15"/>
        <v>0.8194999999999999</v>
      </c>
      <c r="K28" s="52"/>
      <c r="L28" s="53"/>
    </row>
    <row r="29" spans="1:12" ht="15.75" thickBot="1" x14ac:dyDescent="0.3">
      <c r="A29" s="45" t="s">
        <v>29</v>
      </c>
      <c r="B29" s="46"/>
      <c r="C29" s="70"/>
      <c r="D29" s="71"/>
      <c r="E29" s="49">
        <f>0.5*0.21*0.6</f>
        <v>6.3E-2</v>
      </c>
      <c r="F29" s="69">
        <f t="shared" si="12"/>
        <v>15.873015873015873</v>
      </c>
      <c r="G29" s="51">
        <v>0.95</v>
      </c>
      <c r="H29" s="69">
        <f t="shared" si="13"/>
        <v>15.079365079365079</v>
      </c>
      <c r="I29" s="68">
        <f t="shared" si="14"/>
        <v>51.029999999999994</v>
      </c>
      <c r="J29" s="42">
        <f t="shared" si="15"/>
        <v>0.8194999999999999</v>
      </c>
      <c r="K29" s="52"/>
      <c r="L29" s="53"/>
    </row>
    <row r="30" spans="1:12" ht="15.75" thickBot="1" x14ac:dyDescent="0.3">
      <c r="A30" s="54" t="s">
        <v>31</v>
      </c>
      <c r="B30" s="55"/>
      <c r="C30" s="85"/>
      <c r="D30" s="86"/>
      <c r="E30" s="58">
        <f>0.35*0.295*0.6</f>
        <v>6.1949999999999991E-2</v>
      </c>
      <c r="F30" s="76">
        <f t="shared" si="12"/>
        <v>16.142050040355127</v>
      </c>
      <c r="G30" s="60">
        <v>0.74</v>
      </c>
      <c r="H30" s="76">
        <f t="shared" si="13"/>
        <v>11.945117029862795</v>
      </c>
      <c r="I30" s="68">
        <f t="shared" si="14"/>
        <v>50.17949999999999</v>
      </c>
      <c r="J30" s="42">
        <f t="shared" si="15"/>
        <v>0.64939999999999998</v>
      </c>
      <c r="K30" s="61"/>
      <c r="L30" s="62"/>
    </row>
    <row r="31" spans="1:12" ht="15.75" thickBot="1" x14ac:dyDescent="0.3">
      <c r="A31" s="87" t="s">
        <v>37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9"/>
    </row>
    <row r="32" spans="1:12" ht="15.75" thickBot="1" x14ac:dyDescent="0.3">
      <c r="A32" s="90" t="s">
        <v>38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2"/>
    </row>
    <row r="33" spans="1:14" x14ac:dyDescent="0.25">
      <c r="A33" s="93" t="s">
        <v>39</v>
      </c>
      <c r="B33" s="94"/>
      <c r="C33" s="95"/>
      <c r="D33" s="96"/>
      <c r="E33" s="97" t="s">
        <v>7</v>
      </c>
      <c r="F33" s="98"/>
      <c r="G33" s="93" t="s">
        <v>40</v>
      </c>
      <c r="H33" s="95"/>
      <c r="I33" s="95"/>
      <c r="J33" s="96"/>
      <c r="K33" s="16" t="s">
        <v>14</v>
      </c>
      <c r="L33" s="17"/>
    </row>
    <row r="34" spans="1:14" x14ac:dyDescent="0.25">
      <c r="A34" s="99"/>
      <c r="B34" s="100"/>
      <c r="C34" s="101"/>
      <c r="D34" s="102"/>
      <c r="E34" s="103"/>
      <c r="F34" s="104"/>
      <c r="G34" s="99"/>
      <c r="H34" s="101"/>
      <c r="I34" s="101"/>
      <c r="J34" s="102"/>
      <c r="K34" s="24"/>
      <c r="L34" s="25"/>
    </row>
    <row r="35" spans="1:14" ht="15.75" thickBot="1" x14ac:dyDescent="0.3">
      <c r="A35" s="105"/>
      <c r="B35" s="106"/>
      <c r="C35" s="107"/>
      <c r="D35" s="108"/>
      <c r="E35" s="109"/>
      <c r="F35" s="110"/>
      <c r="G35" s="105"/>
      <c r="H35" s="107"/>
      <c r="I35" s="107"/>
      <c r="J35" s="108"/>
      <c r="K35" s="29"/>
      <c r="L35" s="30"/>
    </row>
    <row r="36" spans="1:14" ht="15.75" thickBot="1" x14ac:dyDescent="0.3">
      <c r="A36" s="111" t="s">
        <v>41</v>
      </c>
      <c r="B36" s="112"/>
      <c r="C36" s="113"/>
      <c r="D36" s="114"/>
      <c r="E36" s="115" t="s">
        <v>42</v>
      </c>
      <c r="F36" s="116"/>
      <c r="G36" s="117" t="s">
        <v>43</v>
      </c>
      <c r="H36" s="118"/>
      <c r="I36" s="118"/>
      <c r="J36" s="119"/>
      <c r="K36" s="120">
        <v>165.6</v>
      </c>
      <c r="L36" s="121"/>
      <c r="M36" s="8"/>
      <c r="N36" s="8"/>
    </row>
    <row r="37" spans="1:14" x14ac:dyDescent="0.25">
      <c r="A37" s="122" t="s">
        <v>44</v>
      </c>
      <c r="B37" s="123"/>
      <c r="C37" s="124"/>
      <c r="D37" s="125"/>
      <c r="E37" s="126" t="s">
        <v>45</v>
      </c>
      <c r="F37" s="127"/>
      <c r="G37" s="128"/>
      <c r="H37" s="129"/>
      <c r="I37" s="129"/>
      <c r="J37" s="130"/>
      <c r="K37" s="131">
        <v>113.82</v>
      </c>
      <c r="L37" s="132"/>
      <c r="M37" s="8"/>
      <c r="N37" s="8"/>
    </row>
    <row r="38" spans="1:14" ht="15.75" thickBot="1" x14ac:dyDescent="0.3">
      <c r="A38" s="133" t="s">
        <v>46</v>
      </c>
      <c r="B38" s="134"/>
      <c r="C38" s="135"/>
      <c r="D38" s="136"/>
      <c r="E38" s="137"/>
      <c r="F38" s="138"/>
      <c r="G38" s="128"/>
      <c r="H38" s="129"/>
      <c r="I38" s="129"/>
      <c r="J38" s="130"/>
      <c r="K38" s="139"/>
      <c r="L38" s="140"/>
      <c r="M38" s="8"/>
      <c r="N38" s="8"/>
    </row>
    <row r="39" spans="1:14" x14ac:dyDescent="0.25">
      <c r="A39" s="122" t="s">
        <v>47</v>
      </c>
      <c r="B39" s="123"/>
      <c r="C39" s="124"/>
      <c r="D39" s="125"/>
      <c r="E39" s="126" t="s">
        <v>48</v>
      </c>
      <c r="F39" s="127"/>
      <c r="G39" s="128"/>
      <c r="H39" s="129"/>
      <c r="I39" s="129"/>
      <c r="J39" s="130"/>
      <c r="K39" s="131">
        <v>248.88</v>
      </c>
      <c r="L39" s="132"/>
      <c r="M39" s="8"/>
      <c r="N39" s="8"/>
    </row>
    <row r="40" spans="1:14" ht="15.75" thickBot="1" x14ac:dyDescent="0.3">
      <c r="A40" s="133" t="s">
        <v>49</v>
      </c>
      <c r="B40" s="134"/>
      <c r="C40" s="135"/>
      <c r="D40" s="136"/>
      <c r="E40" s="137"/>
      <c r="F40" s="138"/>
      <c r="G40" s="128"/>
      <c r="H40" s="129"/>
      <c r="I40" s="129"/>
      <c r="J40" s="130"/>
      <c r="K40" s="139"/>
      <c r="L40" s="140"/>
      <c r="M40" s="8"/>
      <c r="N40" s="8"/>
    </row>
    <row r="41" spans="1:14" x14ac:dyDescent="0.25">
      <c r="A41" s="141" t="s">
        <v>50</v>
      </c>
      <c r="B41" s="142"/>
      <c r="C41" s="143"/>
      <c r="D41" s="144"/>
      <c r="E41" s="145" t="s">
        <v>51</v>
      </c>
      <c r="F41" s="146"/>
      <c r="G41" s="128"/>
      <c r="H41" s="129"/>
      <c r="I41" s="129"/>
      <c r="J41" s="130"/>
      <c r="K41" s="131">
        <v>173.76</v>
      </c>
      <c r="L41" s="132"/>
      <c r="M41" s="8"/>
      <c r="N41" s="8"/>
    </row>
    <row r="42" spans="1:14" ht="15.75" thickBot="1" x14ac:dyDescent="0.3">
      <c r="A42" s="133" t="s">
        <v>52</v>
      </c>
      <c r="B42" s="134"/>
      <c r="C42" s="135"/>
      <c r="D42" s="136"/>
      <c r="E42" s="137"/>
      <c r="F42" s="138"/>
      <c r="G42" s="147"/>
      <c r="H42" s="148"/>
      <c r="I42" s="148"/>
      <c r="J42" s="149"/>
      <c r="K42" s="150"/>
      <c r="L42" s="151"/>
      <c r="M42" s="8"/>
      <c r="N42" s="8"/>
    </row>
    <row r="43" spans="1:14" ht="15.75" thickBot="1" x14ac:dyDescent="0.3">
      <c r="A43" s="90" t="s">
        <v>53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2"/>
    </row>
    <row r="44" spans="1:14" x14ac:dyDescent="0.25">
      <c r="A44" s="122" t="s">
        <v>54</v>
      </c>
      <c r="B44" s="123"/>
      <c r="C44" s="124"/>
      <c r="D44" s="124"/>
      <c r="E44" s="152"/>
      <c r="F44" s="122" t="s">
        <v>55</v>
      </c>
      <c r="G44" s="152"/>
      <c r="H44" s="122" t="s">
        <v>56</v>
      </c>
      <c r="I44" s="124"/>
      <c r="J44" s="152"/>
      <c r="K44" s="16" t="s">
        <v>57</v>
      </c>
      <c r="L44" s="17"/>
    </row>
    <row r="45" spans="1:14" x14ac:dyDescent="0.25">
      <c r="A45" s="153"/>
      <c r="B45" s="154"/>
      <c r="C45" s="155"/>
      <c r="D45" s="155"/>
      <c r="E45" s="156"/>
      <c r="F45" s="153"/>
      <c r="G45" s="156"/>
      <c r="H45" s="153"/>
      <c r="I45" s="155"/>
      <c r="J45" s="156"/>
      <c r="K45" s="24"/>
      <c r="L45" s="25"/>
    </row>
    <row r="46" spans="1:14" ht="15.75" thickBot="1" x14ac:dyDescent="0.3">
      <c r="A46" s="133"/>
      <c r="B46" s="134"/>
      <c r="C46" s="135"/>
      <c r="D46" s="135"/>
      <c r="E46" s="157"/>
      <c r="F46" s="133"/>
      <c r="G46" s="157"/>
      <c r="H46" s="133"/>
      <c r="I46" s="135"/>
      <c r="J46" s="157"/>
      <c r="K46" s="29"/>
      <c r="L46" s="30"/>
    </row>
    <row r="47" spans="1:14" x14ac:dyDescent="0.25">
      <c r="A47" s="126" t="s">
        <v>58</v>
      </c>
      <c r="B47" s="158"/>
      <c r="C47" s="159"/>
      <c r="D47" s="159"/>
      <c r="E47" s="127"/>
      <c r="F47" s="160">
        <v>0.20300000000000001</v>
      </c>
      <c r="G47" s="161"/>
      <c r="H47" s="162">
        <v>0.48499999999999999</v>
      </c>
      <c r="I47" s="163"/>
      <c r="J47" s="164"/>
      <c r="K47" s="165">
        <f>F47*N47</f>
        <v>43.409520000000001</v>
      </c>
      <c r="L47" s="166"/>
      <c r="M47" s="8"/>
      <c r="N47" s="167">
        <v>213.84</v>
      </c>
    </row>
    <row r="48" spans="1:14" x14ac:dyDescent="0.25">
      <c r="A48" s="168" t="s">
        <v>59</v>
      </c>
      <c r="B48" s="169"/>
      <c r="C48" s="170"/>
      <c r="D48" s="170"/>
      <c r="E48" s="171"/>
      <c r="F48" s="172">
        <v>0.26500000000000001</v>
      </c>
      <c r="G48" s="173"/>
      <c r="H48" s="174">
        <v>0.64</v>
      </c>
      <c r="I48" s="175"/>
      <c r="J48" s="176"/>
      <c r="K48" s="177">
        <f>F48*N47</f>
        <v>56.667600000000007</v>
      </c>
      <c r="L48" s="178"/>
      <c r="M48" s="8"/>
      <c r="N48" s="167"/>
    </row>
    <row r="49" spans="1:14" x14ac:dyDescent="0.25">
      <c r="A49" s="168" t="s">
        <v>60</v>
      </c>
      <c r="B49" s="169"/>
      <c r="C49" s="170"/>
      <c r="D49" s="170"/>
      <c r="E49" s="171"/>
      <c r="F49" s="172">
        <v>0.33100000000000002</v>
      </c>
      <c r="G49" s="173"/>
      <c r="H49" s="179">
        <v>0.79</v>
      </c>
      <c r="I49" s="180"/>
      <c r="J49" s="181"/>
      <c r="K49" s="177">
        <f>F49*N47</f>
        <v>70.781040000000004</v>
      </c>
      <c r="L49" s="178"/>
      <c r="M49" s="8"/>
      <c r="N49" s="167"/>
    </row>
    <row r="50" spans="1:14" ht="15.75" thickBot="1" x14ac:dyDescent="0.3">
      <c r="A50" s="137" t="s">
        <v>61</v>
      </c>
      <c r="B50" s="182"/>
      <c r="C50" s="183"/>
      <c r="D50" s="183"/>
      <c r="E50" s="138"/>
      <c r="F50" s="184">
        <v>0.39800000000000002</v>
      </c>
      <c r="G50" s="185"/>
      <c r="H50" s="184">
        <v>0.96</v>
      </c>
      <c r="I50" s="186"/>
      <c r="J50" s="187"/>
      <c r="K50" s="188">
        <f>F50*N47</f>
        <v>85.108320000000006</v>
      </c>
      <c r="L50" s="189"/>
      <c r="M50" s="8"/>
      <c r="N50" s="167"/>
    </row>
    <row r="51" spans="1:14" x14ac:dyDescent="0.25">
      <c r="A51" s="126" t="s">
        <v>62</v>
      </c>
      <c r="B51" s="158"/>
      <c r="C51" s="159"/>
      <c r="D51" s="159"/>
      <c r="E51" s="127"/>
      <c r="F51" s="160">
        <v>0.40600000000000003</v>
      </c>
      <c r="G51" s="161"/>
      <c r="H51" s="160">
        <v>0.97</v>
      </c>
      <c r="I51" s="190"/>
      <c r="J51" s="191"/>
      <c r="K51" s="165">
        <f>F51*N51</f>
        <v>82.361160000000012</v>
      </c>
      <c r="L51" s="166"/>
      <c r="M51" s="8"/>
      <c r="N51" s="167">
        <v>202.86</v>
      </c>
    </row>
    <row r="52" spans="1:14" x14ac:dyDescent="0.25">
      <c r="A52" s="168" t="s">
        <v>63</v>
      </c>
      <c r="B52" s="169"/>
      <c r="C52" s="170"/>
      <c r="D52" s="170"/>
      <c r="E52" s="171"/>
      <c r="F52" s="172">
        <v>0.54300000000000004</v>
      </c>
      <c r="G52" s="173"/>
      <c r="H52" s="172">
        <v>1.3</v>
      </c>
      <c r="I52" s="192"/>
      <c r="J52" s="193"/>
      <c r="K52" s="177">
        <f>F52*N51</f>
        <v>110.15298000000001</v>
      </c>
      <c r="L52" s="178"/>
      <c r="M52" s="8"/>
      <c r="N52" s="167"/>
    </row>
    <row r="53" spans="1:14" x14ac:dyDescent="0.25">
      <c r="A53" s="168" t="s">
        <v>64</v>
      </c>
      <c r="B53" s="169"/>
      <c r="C53" s="170"/>
      <c r="D53" s="170"/>
      <c r="E53" s="171"/>
      <c r="F53" s="172">
        <v>0.67900000000000005</v>
      </c>
      <c r="G53" s="173"/>
      <c r="H53" s="172">
        <v>1.63</v>
      </c>
      <c r="I53" s="192"/>
      <c r="J53" s="193"/>
      <c r="K53" s="177">
        <f>F53*N51</f>
        <v>137.74194000000003</v>
      </c>
      <c r="L53" s="178"/>
      <c r="M53" s="8"/>
      <c r="N53" s="167"/>
    </row>
    <row r="54" spans="1:14" ht="15.75" thickBot="1" x14ac:dyDescent="0.3">
      <c r="A54" s="137" t="s">
        <v>65</v>
      </c>
      <c r="B54" s="182"/>
      <c r="C54" s="183"/>
      <c r="D54" s="183"/>
      <c r="E54" s="138"/>
      <c r="F54" s="184">
        <v>0.81499999999999995</v>
      </c>
      <c r="G54" s="185"/>
      <c r="H54" s="184">
        <v>1.96</v>
      </c>
      <c r="I54" s="186"/>
      <c r="J54" s="187"/>
      <c r="K54" s="188">
        <f>F54*N51</f>
        <v>165.33090000000001</v>
      </c>
      <c r="L54" s="189"/>
      <c r="M54" s="8"/>
      <c r="N54" s="167"/>
    </row>
    <row r="55" spans="1:14" x14ac:dyDescent="0.25">
      <c r="A55" s="126" t="s">
        <v>66</v>
      </c>
      <c r="B55" s="158"/>
      <c r="C55" s="159"/>
      <c r="D55" s="159"/>
      <c r="E55" s="127"/>
      <c r="F55" s="160">
        <v>0.24</v>
      </c>
      <c r="G55" s="161"/>
      <c r="H55" s="160">
        <v>0.57999999999999996</v>
      </c>
      <c r="I55" s="190"/>
      <c r="J55" s="191"/>
      <c r="K55" s="165">
        <f t="shared" ref="K55:K60" si="16">F55*N55</f>
        <v>101.2752</v>
      </c>
      <c r="L55" s="166"/>
      <c r="M55" s="8"/>
      <c r="N55" s="167">
        <v>421.98</v>
      </c>
    </row>
    <row r="56" spans="1:14" ht="15.75" thickBot="1" x14ac:dyDescent="0.3">
      <c r="A56" s="137" t="s">
        <v>67</v>
      </c>
      <c r="B56" s="182"/>
      <c r="C56" s="183"/>
      <c r="D56" s="183"/>
      <c r="E56" s="138"/>
      <c r="F56" s="184">
        <v>0.4</v>
      </c>
      <c r="G56" s="185"/>
      <c r="H56" s="184">
        <v>0.96</v>
      </c>
      <c r="I56" s="186"/>
      <c r="J56" s="187"/>
      <c r="K56" s="188">
        <f t="shared" si="16"/>
        <v>159.26400000000001</v>
      </c>
      <c r="L56" s="189"/>
      <c r="M56" s="8"/>
      <c r="N56" s="167">
        <v>398.16</v>
      </c>
    </row>
    <row r="57" spans="1:14" x14ac:dyDescent="0.25">
      <c r="A57" s="145" t="s">
        <v>68</v>
      </c>
      <c r="B57" s="194"/>
      <c r="C57" s="195"/>
      <c r="D57" s="195"/>
      <c r="E57" s="146"/>
      <c r="F57" s="179">
        <v>0.1</v>
      </c>
      <c r="G57" s="196"/>
      <c r="H57" s="179">
        <v>0.25</v>
      </c>
      <c r="I57" s="180"/>
      <c r="J57" s="181"/>
      <c r="K57" s="165">
        <f t="shared" si="16"/>
        <v>63.917999999999999</v>
      </c>
      <c r="L57" s="166"/>
      <c r="M57" s="8"/>
      <c r="N57" s="167">
        <v>639.17999999999995</v>
      </c>
    </row>
    <row r="58" spans="1:14" ht="15.75" thickBot="1" x14ac:dyDescent="0.3">
      <c r="A58" s="137" t="s">
        <v>69</v>
      </c>
      <c r="B58" s="182"/>
      <c r="C58" s="183"/>
      <c r="D58" s="183"/>
      <c r="E58" s="138"/>
      <c r="F58" s="184">
        <v>0.27</v>
      </c>
      <c r="G58" s="185"/>
      <c r="H58" s="184">
        <v>0.67500000000000004</v>
      </c>
      <c r="I58" s="186"/>
      <c r="J58" s="187"/>
      <c r="K58" s="188">
        <f t="shared" si="16"/>
        <v>177.6978</v>
      </c>
      <c r="L58" s="189"/>
      <c r="M58" s="8"/>
      <c r="N58" s="167">
        <v>658.14</v>
      </c>
    </row>
    <row r="59" spans="1:14" x14ac:dyDescent="0.25">
      <c r="A59" s="197" t="s">
        <v>70</v>
      </c>
      <c r="B59" s="194"/>
      <c r="C59" s="195"/>
      <c r="D59" s="195"/>
      <c r="E59" s="146"/>
      <c r="F59" s="179">
        <v>0.18</v>
      </c>
      <c r="G59" s="196"/>
      <c r="H59" s="179">
        <v>0.44600000000000001</v>
      </c>
      <c r="I59" s="180"/>
      <c r="J59" s="181"/>
      <c r="K59" s="165">
        <f t="shared" si="16"/>
        <v>100.05120000000001</v>
      </c>
      <c r="L59" s="166"/>
      <c r="M59" s="8"/>
      <c r="N59" s="167">
        <v>555.84</v>
      </c>
    </row>
    <row r="60" spans="1:14" ht="15.75" thickBot="1" x14ac:dyDescent="0.3">
      <c r="A60" s="197" t="s">
        <v>71</v>
      </c>
      <c r="B60" s="194"/>
      <c r="C60" s="195"/>
      <c r="D60" s="195"/>
      <c r="E60" s="146"/>
      <c r="F60" s="184">
        <v>0.38</v>
      </c>
      <c r="G60" s="185"/>
      <c r="H60" s="184">
        <v>0.92700000000000005</v>
      </c>
      <c r="I60" s="186"/>
      <c r="J60" s="187"/>
      <c r="K60" s="188">
        <f t="shared" si="16"/>
        <v>192.5916</v>
      </c>
      <c r="L60" s="189"/>
      <c r="M60" s="8"/>
      <c r="N60" s="167">
        <v>506.82</v>
      </c>
    </row>
    <row r="61" spans="1:14" ht="15.75" thickBot="1" x14ac:dyDescent="0.3">
      <c r="A61" s="90" t="s">
        <v>72</v>
      </c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2"/>
    </row>
    <row r="62" spans="1:14" ht="15.75" thickBot="1" x14ac:dyDescent="0.3">
      <c r="A62" s="198" t="s">
        <v>73</v>
      </c>
      <c r="B62" s="199"/>
      <c r="C62" s="200"/>
      <c r="D62" s="200"/>
      <c r="E62" s="201"/>
      <c r="F62" s="199" t="s">
        <v>55</v>
      </c>
      <c r="G62" s="202"/>
      <c r="H62" s="198" t="s">
        <v>56</v>
      </c>
      <c r="I62" s="200"/>
      <c r="J62" s="201"/>
      <c r="K62" s="6" t="s">
        <v>14</v>
      </c>
      <c r="L62" s="7"/>
    </row>
    <row r="63" spans="1:14" x14ac:dyDescent="0.25">
      <c r="A63" s="203" t="s">
        <v>74</v>
      </c>
      <c r="B63" s="204"/>
      <c r="C63" s="204"/>
      <c r="D63" s="204"/>
      <c r="E63" s="205"/>
      <c r="F63" s="203">
        <v>1</v>
      </c>
      <c r="G63" s="205"/>
      <c r="H63" s="203">
        <v>2.4</v>
      </c>
      <c r="I63" s="204"/>
      <c r="J63" s="205"/>
      <c r="K63" s="206">
        <v>143.16</v>
      </c>
      <c r="L63" s="207"/>
    </row>
    <row r="64" spans="1:14" x14ac:dyDescent="0.25">
      <c r="A64" s="208" t="s">
        <v>75</v>
      </c>
      <c r="B64" s="209"/>
      <c r="C64" s="209"/>
      <c r="D64" s="209"/>
      <c r="E64" s="210"/>
      <c r="F64" s="208">
        <v>1</v>
      </c>
      <c r="G64" s="210"/>
      <c r="H64" s="208">
        <v>2.4</v>
      </c>
      <c r="I64" s="209"/>
      <c r="J64" s="210"/>
      <c r="K64" s="211">
        <v>153.66</v>
      </c>
      <c r="L64" s="212"/>
    </row>
    <row r="65" spans="1:14" x14ac:dyDescent="0.25">
      <c r="A65" s="168" t="s">
        <v>76</v>
      </c>
      <c r="B65" s="169"/>
      <c r="C65" s="170"/>
      <c r="D65" s="170"/>
      <c r="E65" s="171"/>
      <c r="F65" s="194">
        <v>1</v>
      </c>
      <c r="G65" s="213"/>
      <c r="H65" s="145">
        <v>2.4</v>
      </c>
      <c r="I65" s="195"/>
      <c r="J65" s="213"/>
      <c r="K65" s="214">
        <v>154.80000000000001</v>
      </c>
      <c r="L65" s="215"/>
      <c r="M65" s="8"/>
      <c r="N65" s="167"/>
    </row>
    <row r="66" spans="1:14" x14ac:dyDescent="0.25">
      <c r="A66" s="145" t="s">
        <v>77</v>
      </c>
      <c r="B66" s="194"/>
      <c r="C66" s="195"/>
      <c r="D66" s="195"/>
      <c r="E66" s="146"/>
      <c r="F66" s="216">
        <v>1</v>
      </c>
      <c r="G66" s="217"/>
      <c r="H66" s="216">
        <v>2.4</v>
      </c>
      <c r="I66" s="218"/>
      <c r="J66" s="217"/>
      <c r="K66" s="177">
        <v>165.18</v>
      </c>
      <c r="L66" s="178"/>
      <c r="M66" s="8"/>
      <c r="N66" s="167"/>
    </row>
    <row r="67" spans="1:14" x14ac:dyDescent="0.25">
      <c r="A67" s="168" t="s">
        <v>78</v>
      </c>
      <c r="B67" s="169"/>
      <c r="C67" s="170"/>
      <c r="D67" s="170"/>
      <c r="E67" s="171"/>
      <c r="F67" s="169">
        <v>1</v>
      </c>
      <c r="G67" s="219"/>
      <c r="H67" s="168">
        <v>2.4</v>
      </c>
      <c r="I67" s="170"/>
      <c r="J67" s="219"/>
      <c r="K67" s="220">
        <v>165.36</v>
      </c>
      <c r="L67" s="221"/>
      <c r="M67" s="8"/>
      <c r="N67" s="167"/>
    </row>
    <row r="68" spans="1:14" x14ac:dyDescent="0.25">
      <c r="A68" s="216" t="s">
        <v>79</v>
      </c>
      <c r="B68" s="218"/>
      <c r="C68" s="218"/>
      <c r="D68" s="218"/>
      <c r="E68" s="217"/>
      <c r="F68" s="216">
        <v>1</v>
      </c>
      <c r="G68" s="217"/>
      <c r="H68" s="216">
        <v>2.4</v>
      </c>
      <c r="I68" s="218"/>
      <c r="J68" s="217"/>
      <c r="K68" s="177">
        <v>176.28</v>
      </c>
      <c r="L68" s="178"/>
      <c r="M68" s="8"/>
      <c r="N68" s="167"/>
    </row>
    <row r="69" spans="1:14" x14ac:dyDescent="0.25">
      <c r="A69" s="168" t="s">
        <v>80</v>
      </c>
      <c r="B69" s="169"/>
      <c r="C69" s="170"/>
      <c r="D69" s="170"/>
      <c r="E69" s="171"/>
      <c r="F69" s="168">
        <v>1</v>
      </c>
      <c r="G69" s="171"/>
      <c r="H69" s="222">
        <v>2.5</v>
      </c>
      <c r="I69" s="223"/>
      <c r="J69" s="224"/>
      <c r="K69" s="225">
        <v>173.28</v>
      </c>
      <c r="L69" s="226"/>
      <c r="M69" s="8"/>
      <c r="N69" s="167"/>
    </row>
    <row r="70" spans="1:14" x14ac:dyDescent="0.25">
      <c r="A70" s="216" t="s">
        <v>81</v>
      </c>
      <c r="B70" s="218"/>
      <c r="C70" s="218"/>
      <c r="D70" s="218"/>
      <c r="E70" s="217"/>
      <c r="F70" s="216">
        <v>1</v>
      </c>
      <c r="G70" s="217"/>
      <c r="H70" s="216">
        <v>2.5</v>
      </c>
      <c r="I70" s="218"/>
      <c r="J70" s="217"/>
      <c r="K70" s="177">
        <v>183.54</v>
      </c>
      <c r="L70" s="178"/>
      <c r="M70" s="8"/>
      <c r="N70" s="167"/>
    </row>
    <row r="71" spans="1:14" x14ac:dyDescent="0.25">
      <c r="A71" s="168" t="s">
        <v>82</v>
      </c>
      <c r="B71" s="169"/>
      <c r="C71" s="170"/>
      <c r="D71" s="170"/>
      <c r="E71" s="171"/>
      <c r="F71" s="168">
        <v>1</v>
      </c>
      <c r="G71" s="171"/>
      <c r="H71" s="222">
        <v>2.5</v>
      </c>
      <c r="I71" s="223"/>
      <c r="J71" s="227"/>
      <c r="K71" s="225">
        <v>218.04</v>
      </c>
      <c r="L71" s="226"/>
      <c r="N71" s="167"/>
    </row>
    <row r="72" spans="1:14" x14ac:dyDescent="0.25">
      <c r="A72" s="216" t="s">
        <v>83</v>
      </c>
      <c r="B72" s="218"/>
      <c r="C72" s="218"/>
      <c r="D72" s="218"/>
      <c r="E72" s="217"/>
      <c r="F72" s="216">
        <v>1</v>
      </c>
      <c r="G72" s="217"/>
      <c r="H72" s="216">
        <v>2.5</v>
      </c>
      <c r="I72" s="218"/>
      <c r="J72" s="217"/>
      <c r="K72" s="228">
        <v>234.06</v>
      </c>
      <c r="L72" s="229"/>
      <c r="N72" s="167"/>
    </row>
    <row r="73" spans="1:14" x14ac:dyDescent="0.25">
      <c r="A73" s="216" t="s">
        <v>84</v>
      </c>
      <c r="B73" s="218"/>
      <c r="C73" s="218"/>
      <c r="D73" s="218"/>
      <c r="E73" s="217"/>
      <c r="F73" s="216">
        <v>1</v>
      </c>
      <c r="G73" s="217"/>
      <c r="H73" s="216">
        <v>2.5</v>
      </c>
      <c r="I73" s="218"/>
      <c r="J73" s="217"/>
      <c r="K73" s="228">
        <v>234.6</v>
      </c>
      <c r="L73" s="229"/>
      <c r="N73" s="167"/>
    </row>
    <row r="74" spans="1:14" x14ac:dyDescent="0.25">
      <c r="A74" s="216" t="s">
        <v>85</v>
      </c>
      <c r="B74" s="218"/>
      <c r="C74" s="218"/>
      <c r="D74" s="218"/>
      <c r="E74" s="217"/>
      <c r="F74" s="216">
        <v>1</v>
      </c>
      <c r="G74" s="217"/>
      <c r="H74" s="216">
        <v>2.5</v>
      </c>
      <c r="I74" s="218"/>
      <c r="J74" s="217"/>
      <c r="K74" s="177">
        <v>237.36</v>
      </c>
      <c r="L74" s="178"/>
      <c r="N74" s="167"/>
    </row>
    <row r="75" spans="1:14" x14ac:dyDescent="0.25">
      <c r="A75" s="216" t="s">
        <v>86</v>
      </c>
      <c r="B75" s="218"/>
      <c r="C75" s="218"/>
      <c r="D75" s="218"/>
      <c r="E75" s="217"/>
      <c r="F75" s="216">
        <v>1</v>
      </c>
      <c r="G75" s="217"/>
      <c r="H75" s="216">
        <v>2.5</v>
      </c>
      <c r="I75" s="218"/>
      <c r="J75" s="217"/>
      <c r="K75" s="228">
        <v>237.66</v>
      </c>
      <c r="L75" s="229"/>
      <c r="N75" s="167"/>
    </row>
    <row r="76" spans="1:14" ht="15.75" thickBot="1" x14ac:dyDescent="0.3">
      <c r="A76" s="230" t="s">
        <v>87</v>
      </c>
      <c r="B76" s="231"/>
      <c r="C76" s="232"/>
      <c r="D76" s="232"/>
      <c r="E76" s="233"/>
      <c r="F76" s="231">
        <v>1</v>
      </c>
      <c r="G76" s="234"/>
      <c r="H76" s="137">
        <v>2.5</v>
      </c>
      <c r="I76" s="183"/>
      <c r="J76" s="138"/>
      <c r="K76" s="235">
        <v>249.54</v>
      </c>
      <c r="L76" s="236"/>
      <c r="N76" s="167"/>
    </row>
  </sheetData>
  <mergeCells count="182">
    <mergeCell ref="A76:E76"/>
    <mergeCell ref="F76:G76"/>
    <mergeCell ref="H76:J76"/>
    <mergeCell ref="K76:L76"/>
    <mergeCell ref="A74:E74"/>
    <mergeCell ref="F74:G74"/>
    <mergeCell ref="H74:J74"/>
    <mergeCell ref="K74:L74"/>
    <mergeCell ref="A75:E75"/>
    <mergeCell ref="F75:G75"/>
    <mergeCell ref="H75:J75"/>
    <mergeCell ref="K75:L75"/>
    <mergeCell ref="A72:E72"/>
    <mergeCell ref="F72:G72"/>
    <mergeCell ref="H72:J72"/>
    <mergeCell ref="K72:L72"/>
    <mergeCell ref="A73:E73"/>
    <mergeCell ref="F73:G73"/>
    <mergeCell ref="H73:J73"/>
    <mergeCell ref="K73:L73"/>
    <mergeCell ref="A70:E70"/>
    <mergeCell ref="F70:G70"/>
    <mergeCell ref="H70:J70"/>
    <mergeCell ref="K70:L70"/>
    <mergeCell ref="A71:E71"/>
    <mergeCell ref="F71:G71"/>
    <mergeCell ref="H71:J71"/>
    <mergeCell ref="K71:L71"/>
    <mergeCell ref="A68:E68"/>
    <mergeCell ref="F68:G68"/>
    <mergeCell ref="H68:J68"/>
    <mergeCell ref="K68:L68"/>
    <mergeCell ref="A69:E69"/>
    <mergeCell ref="F69:G69"/>
    <mergeCell ref="H69:J69"/>
    <mergeCell ref="K69:L69"/>
    <mergeCell ref="A66:E66"/>
    <mergeCell ref="F66:G66"/>
    <mergeCell ref="H66:J66"/>
    <mergeCell ref="K66:L66"/>
    <mergeCell ref="A67:E67"/>
    <mergeCell ref="F67:G67"/>
    <mergeCell ref="H67:J67"/>
    <mergeCell ref="K67:L67"/>
    <mergeCell ref="A64:E64"/>
    <mergeCell ref="F64:G64"/>
    <mergeCell ref="H64:J64"/>
    <mergeCell ref="K64:L64"/>
    <mergeCell ref="A65:E65"/>
    <mergeCell ref="F65:G65"/>
    <mergeCell ref="H65:J65"/>
    <mergeCell ref="K65:L65"/>
    <mergeCell ref="A61:L61"/>
    <mergeCell ref="A62:E62"/>
    <mergeCell ref="F62:G62"/>
    <mergeCell ref="H62:J62"/>
    <mergeCell ref="K62:L62"/>
    <mergeCell ref="A63:E63"/>
    <mergeCell ref="F63:G63"/>
    <mergeCell ref="H63:J63"/>
    <mergeCell ref="K63:L63"/>
    <mergeCell ref="A59:E59"/>
    <mergeCell ref="F59:G59"/>
    <mergeCell ref="H59:J59"/>
    <mergeCell ref="K59:L59"/>
    <mergeCell ref="A60:E60"/>
    <mergeCell ref="F60:G60"/>
    <mergeCell ref="H60:J60"/>
    <mergeCell ref="K60:L60"/>
    <mergeCell ref="A57:E57"/>
    <mergeCell ref="F57:G57"/>
    <mergeCell ref="H57:J57"/>
    <mergeCell ref="K57:L57"/>
    <mergeCell ref="A58:E58"/>
    <mergeCell ref="F58:G58"/>
    <mergeCell ref="H58:J58"/>
    <mergeCell ref="K58:L58"/>
    <mergeCell ref="A55:E55"/>
    <mergeCell ref="F55:G55"/>
    <mergeCell ref="H55:J55"/>
    <mergeCell ref="K55:L55"/>
    <mergeCell ref="A56:E56"/>
    <mergeCell ref="F56:G56"/>
    <mergeCell ref="H56:J56"/>
    <mergeCell ref="K56:L56"/>
    <mergeCell ref="A53:E53"/>
    <mergeCell ref="F53:G53"/>
    <mergeCell ref="H53:J53"/>
    <mergeCell ref="K53:L53"/>
    <mergeCell ref="A54:E54"/>
    <mergeCell ref="F54:G54"/>
    <mergeCell ref="H54:J54"/>
    <mergeCell ref="K54:L54"/>
    <mergeCell ref="A51:E51"/>
    <mergeCell ref="F51:G51"/>
    <mergeCell ref="H51:J51"/>
    <mergeCell ref="K51:L51"/>
    <mergeCell ref="A52:E52"/>
    <mergeCell ref="F52:G52"/>
    <mergeCell ref="H52:J52"/>
    <mergeCell ref="K52:L52"/>
    <mergeCell ref="A49:E49"/>
    <mergeCell ref="F49:G49"/>
    <mergeCell ref="H49:J49"/>
    <mergeCell ref="K49:L49"/>
    <mergeCell ref="A50:E50"/>
    <mergeCell ref="F50:G50"/>
    <mergeCell ref="H50:J50"/>
    <mergeCell ref="K50:L50"/>
    <mergeCell ref="A47:E47"/>
    <mergeCell ref="F47:G47"/>
    <mergeCell ref="H47:J47"/>
    <mergeCell ref="K47:L47"/>
    <mergeCell ref="A48:E48"/>
    <mergeCell ref="F48:G48"/>
    <mergeCell ref="H48:J48"/>
    <mergeCell ref="K48:L48"/>
    <mergeCell ref="A41:D41"/>
    <mergeCell ref="E41:F42"/>
    <mergeCell ref="K41:L42"/>
    <mergeCell ref="A42:D42"/>
    <mergeCell ref="A43:L43"/>
    <mergeCell ref="A44:E46"/>
    <mergeCell ref="F44:G46"/>
    <mergeCell ref="H44:J46"/>
    <mergeCell ref="K44:L46"/>
    <mergeCell ref="K37:L38"/>
    <mergeCell ref="A38:D38"/>
    <mergeCell ref="A39:D39"/>
    <mergeCell ref="E39:F40"/>
    <mergeCell ref="K39:L40"/>
    <mergeCell ref="A40:D40"/>
    <mergeCell ref="A33:D35"/>
    <mergeCell ref="E33:F35"/>
    <mergeCell ref="G33:J35"/>
    <mergeCell ref="K33:L35"/>
    <mergeCell ref="A36:D36"/>
    <mergeCell ref="E36:F36"/>
    <mergeCell ref="G36:J42"/>
    <mergeCell ref="K36:L36"/>
    <mergeCell ref="A37:D37"/>
    <mergeCell ref="E37:F38"/>
    <mergeCell ref="A25:L25"/>
    <mergeCell ref="B26:B30"/>
    <mergeCell ref="C26:D30"/>
    <mergeCell ref="K26:L30"/>
    <mergeCell ref="A31:L31"/>
    <mergeCell ref="A32:L32"/>
    <mergeCell ref="A19:L19"/>
    <mergeCell ref="B20:B24"/>
    <mergeCell ref="C20:D21"/>
    <mergeCell ref="K20:L24"/>
    <mergeCell ref="C22:D22"/>
    <mergeCell ref="C23:D24"/>
    <mergeCell ref="A13:L13"/>
    <mergeCell ref="B14:B18"/>
    <mergeCell ref="C14:D15"/>
    <mergeCell ref="K14:L18"/>
    <mergeCell ref="C16:D16"/>
    <mergeCell ref="C17:D18"/>
    <mergeCell ref="H6:H8"/>
    <mergeCell ref="I6:I8"/>
    <mergeCell ref="J6:J8"/>
    <mergeCell ref="K6:L8"/>
    <mergeCell ref="A9:L9"/>
    <mergeCell ref="B10:B12"/>
    <mergeCell ref="C10:D10"/>
    <mergeCell ref="K10:L12"/>
    <mergeCell ref="C11:D11"/>
    <mergeCell ref="C12:D12"/>
    <mergeCell ref="A6:A8"/>
    <mergeCell ref="B6:B8"/>
    <mergeCell ref="C6:D8"/>
    <mergeCell ref="E6:E8"/>
    <mergeCell ref="F6:F8"/>
    <mergeCell ref="G6:G8"/>
    <mergeCell ref="C1:L1"/>
    <mergeCell ref="C2:L2"/>
    <mergeCell ref="C3:L3"/>
    <mergeCell ref="A4:D4"/>
    <mergeCell ref="K4:L4"/>
    <mergeCell ref="A5:L5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Начальник отдела продаж</dc:creator>
  <cp:lastModifiedBy>Начальник отдела продаж</cp:lastModifiedBy>
  <cp:lastPrinted>2025-07-12T06:23:27Z</cp:lastPrinted>
  <dcterms:created xsi:type="dcterms:W3CDTF">2025-07-12T06:22:08Z</dcterms:created>
  <dcterms:modified xsi:type="dcterms:W3CDTF">2025-07-12T06:23:44Z</dcterms:modified>
</cp:coreProperties>
</file>